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857D0617-35CD-436D-9F01-12344253D57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5510 SAYILI KANUNA TABİ" sheetId="4" r:id="rId1"/>
    <sheet name="5434 SAY. KANUNA TABİ" sheetId="2" r:id="rId2"/>
    <sheet name="Sayfa1" sheetId="1" r:id="rId3"/>
    <sheet name="AYLIK GÖSTERGE TABLOSU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I19" i="4"/>
  <c r="J19" i="4"/>
  <c r="K19" i="4"/>
  <c r="L19" i="4"/>
  <c r="M19" i="4"/>
  <c r="N19" i="4"/>
  <c r="O19" i="4"/>
  <c r="P19" i="4"/>
  <c r="Q19" i="4"/>
  <c r="R19" i="4"/>
  <c r="S19" i="4"/>
  <c r="R19" i="2"/>
  <c r="J8" i="2"/>
  <c r="R9" i="4"/>
  <c r="R10" i="4"/>
  <c r="R11" i="4"/>
  <c r="R12" i="4"/>
  <c r="R13" i="4"/>
  <c r="R14" i="4"/>
  <c r="R15" i="4"/>
  <c r="R16" i="4"/>
  <c r="R17" i="4"/>
  <c r="R18" i="4"/>
  <c r="R8" i="4"/>
  <c r="Q9" i="4"/>
  <c r="Q10" i="4"/>
  <c r="Q11" i="4"/>
  <c r="Q12" i="4"/>
  <c r="Q13" i="4"/>
  <c r="Q14" i="4"/>
  <c r="Q15" i="4"/>
  <c r="Q16" i="4"/>
  <c r="Q17" i="4"/>
  <c r="Q18" i="4"/>
  <c r="Q8" i="4"/>
  <c r="O9" i="4"/>
  <c r="O10" i="4"/>
  <c r="O11" i="4"/>
  <c r="O12" i="4"/>
  <c r="O13" i="4"/>
  <c r="O14" i="4"/>
  <c r="O15" i="4"/>
  <c r="O16" i="4"/>
  <c r="O17" i="4"/>
  <c r="O18" i="4"/>
  <c r="P9" i="4"/>
  <c r="P10" i="4"/>
  <c r="P11" i="4"/>
  <c r="P12" i="4"/>
  <c r="P13" i="4"/>
  <c r="P14" i="4"/>
  <c r="P15" i="4"/>
  <c r="P16" i="4"/>
  <c r="P17" i="4"/>
  <c r="P18" i="4"/>
  <c r="P8" i="4"/>
  <c r="N9" i="4"/>
  <c r="N10" i="4"/>
  <c r="N11" i="4"/>
  <c r="N12" i="4"/>
  <c r="N13" i="4"/>
  <c r="N14" i="4"/>
  <c r="N15" i="4"/>
  <c r="N16" i="4"/>
  <c r="N17" i="4"/>
  <c r="N18" i="4"/>
  <c r="N8" i="4"/>
  <c r="K9" i="4"/>
  <c r="K10" i="4"/>
  <c r="K11" i="4"/>
  <c r="K13" i="4"/>
  <c r="K14" i="4"/>
  <c r="K15" i="4"/>
  <c r="K17" i="4"/>
  <c r="K18" i="4"/>
  <c r="I9" i="4"/>
  <c r="I10" i="4"/>
  <c r="I11" i="4"/>
  <c r="I12" i="4"/>
  <c r="I13" i="4"/>
  <c r="I14" i="4"/>
  <c r="I15" i="4"/>
  <c r="I16" i="4"/>
  <c r="I17" i="4"/>
  <c r="I18" i="4"/>
  <c r="I8" i="4"/>
  <c r="H9" i="4"/>
  <c r="H10" i="4"/>
  <c r="H11" i="4"/>
  <c r="H12" i="4"/>
  <c r="H13" i="4"/>
  <c r="H14" i="4"/>
  <c r="H15" i="4"/>
  <c r="H16" i="4"/>
  <c r="H17" i="4"/>
  <c r="H18" i="4"/>
  <c r="H8" i="4"/>
  <c r="O8" i="4" s="1"/>
  <c r="G18" i="4"/>
  <c r="G17" i="4"/>
  <c r="G16" i="4"/>
  <c r="J15" i="4"/>
  <c r="G15" i="4"/>
  <c r="G14" i="4"/>
  <c r="J13" i="4"/>
  <c r="G13" i="4"/>
  <c r="G12" i="4"/>
  <c r="J11" i="4"/>
  <c r="G11" i="4"/>
  <c r="G10" i="4"/>
  <c r="G9" i="4"/>
  <c r="G8" i="4"/>
  <c r="G19" i="4" s="1"/>
  <c r="R12" i="2"/>
  <c r="R13" i="2"/>
  <c r="R14" i="2"/>
  <c r="R15" i="2"/>
  <c r="R16" i="2"/>
  <c r="R17" i="2"/>
  <c r="R18" i="2"/>
  <c r="R8" i="2"/>
  <c r="Q12" i="2"/>
  <c r="Q13" i="2"/>
  <c r="Q14" i="2"/>
  <c r="Q15" i="2"/>
  <c r="Q16" i="2"/>
  <c r="Q17" i="2"/>
  <c r="Q18" i="2"/>
  <c r="K12" i="2"/>
  <c r="L12" i="2" s="1"/>
  <c r="K13" i="2"/>
  <c r="K14" i="2"/>
  <c r="K15" i="2"/>
  <c r="K16" i="2"/>
  <c r="L16" i="2" s="1"/>
  <c r="K17" i="2"/>
  <c r="K18" i="2"/>
  <c r="L13" i="2"/>
  <c r="L14" i="2"/>
  <c r="L15" i="2"/>
  <c r="L17" i="2"/>
  <c r="L18" i="2"/>
  <c r="M12" i="2"/>
  <c r="M13" i="2"/>
  <c r="M14" i="2"/>
  <c r="M15" i="2"/>
  <c r="M16" i="2"/>
  <c r="M17" i="2"/>
  <c r="M18" i="2"/>
  <c r="O12" i="2"/>
  <c r="O13" i="2"/>
  <c r="O14" i="2"/>
  <c r="O15" i="2"/>
  <c r="O16" i="2"/>
  <c r="O17" i="2"/>
  <c r="O18" i="2"/>
  <c r="P12" i="2"/>
  <c r="P13" i="2"/>
  <c r="P14" i="2"/>
  <c r="P15" i="2"/>
  <c r="P16" i="2"/>
  <c r="P17" i="2"/>
  <c r="P18" i="2"/>
  <c r="Q8" i="2"/>
  <c r="M8" i="2"/>
  <c r="L8" i="2"/>
  <c r="K8" i="2"/>
  <c r="P8" i="2"/>
  <c r="O8" i="2"/>
  <c r="N12" i="2"/>
  <c r="N13" i="2"/>
  <c r="N14" i="2"/>
  <c r="N15" i="2"/>
  <c r="N16" i="2"/>
  <c r="N17" i="2"/>
  <c r="N18" i="2"/>
  <c r="N8" i="2"/>
  <c r="J12" i="2"/>
  <c r="J13" i="2"/>
  <c r="J14" i="2"/>
  <c r="J15" i="2"/>
  <c r="J16" i="2"/>
  <c r="J17" i="2"/>
  <c r="J18" i="2"/>
  <c r="I12" i="2"/>
  <c r="I13" i="2"/>
  <c r="I14" i="2"/>
  <c r="I15" i="2"/>
  <c r="I16" i="2"/>
  <c r="I17" i="2"/>
  <c r="I18" i="2"/>
  <c r="I8" i="2"/>
  <c r="H8" i="2"/>
  <c r="H12" i="2"/>
  <c r="H16" i="2"/>
  <c r="G9" i="2"/>
  <c r="H9" i="2" s="1"/>
  <c r="O9" i="2" s="1"/>
  <c r="G10" i="2"/>
  <c r="H10" i="2" s="1"/>
  <c r="O10" i="2" s="1"/>
  <c r="G11" i="2"/>
  <c r="H11" i="2" s="1"/>
  <c r="O11" i="2" s="1"/>
  <c r="G12" i="2"/>
  <c r="G13" i="2"/>
  <c r="H13" i="2" s="1"/>
  <c r="G14" i="2"/>
  <c r="H14" i="2" s="1"/>
  <c r="G15" i="2"/>
  <c r="H15" i="2" s="1"/>
  <c r="G16" i="2"/>
  <c r="G17" i="2"/>
  <c r="H17" i="2" s="1"/>
  <c r="G18" i="2"/>
  <c r="H18" i="2" s="1"/>
  <c r="G8" i="2"/>
  <c r="K16" i="4" l="1"/>
  <c r="K12" i="4"/>
  <c r="K8" i="4"/>
  <c r="L9" i="4"/>
  <c r="M9" i="4"/>
  <c r="L11" i="4"/>
  <c r="M11" i="4"/>
  <c r="L13" i="4"/>
  <c r="M13" i="4"/>
  <c r="L15" i="4"/>
  <c r="M15" i="4"/>
  <c r="M17" i="4"/>
  <c r="L17" i="4"/>
  <c r="J8" i="4"/>
  <c r="J10" i="4"/>
  <c r="J12" i="4"/>
  <c r="J14" i="4"/>
  <c r="M8" i="4"/>
  <c r="L10" i="4"/>
  <c r="S10" i="4" s="1"/>
  <c r="M10" i="4"/>
  <c r="L12" i="4"/>
  <c r="M12" i="4"/>
  <c r="L14" i="4"/>
  <c r="M14" i="4"/>
  <c r="S14" i="4" s="1"/>
  <c r="L16" i="4"/>
  <c r="M16" i="4"/>
  <c r="L18" i="4"/>
  <c r="M18" i="4"/>
  <c r="L8" i="4"/>
  <c r="S8" i="4" s="1"/>
  <c r="M11" i="2"/>
  <c r="I11" i="2"/>
  <c r="P11" i="2" s="1"/>
  <c r="N11" i="2"/>
  <c r="K11" i="2" s="1"/>
  <c r="L11" i="2" s="1"/>
  <c r="Q11" i="2" s="1"/>
  <c r="I10" i="2"/>
  <c r="P10" i="2" s="1"/>
  <c r="M10" i="2"/>
  <c r="N10" i="2"/>
  <c r="K10" i="2" s="1"/>
  <c r="L10" i="2" s="1"/>
  <c r="Q10" i="2" s="1"/>
  <c r="G19" i="2"/>
  <c r="H19" i="2" s="1"/>
  <c r="O19" i="2" s="1"/>
  <c r="N9" i="2"/>
  <c r="M9" i="2"/>
  <c r="K9" i="2"/>
  <c r="L9" i="2" s="1"/>
  <c r="I9" i="2"/>
  <c r="P9" i="2" s="1"/>
  <c r="O3" i="1"/>
  <c r="O4" i="1"/>
  <c r="O5" i="1"/>
  <c r="O6" i="1"/>
  <c r="O7" i="1"/>
  <c r="O8" i="1"/>
  <c r="O9" i="1"/>
  <c r="N3" i="1"/>
  <c r="N4" i="1"/>
  <c r="N5" i="1"/>
  <c r="N6" i="1"/>
  <c r="N7" i="1"/>
  <c r="N8" i="1"/>
  <c r="N9" i="1"/>
  <c r="M3" i="1"/>
  <c r="M4" i="1"/>
  <c r="M5" i="1"/>
  <c r="M6" i="1"/>
  <c r="M7" i="1"/>
  <c r="M8" i="1"/>
  <c r="M9" i="1"/>
  <c r="L3" i="1"/>
  <c r="L4" i="1"/>
  <c r="L5" i="1"/>
  <c r="L6" i="1"/>
  <c r="L7" i="1"/>
  <c r="L8" i="1"/>
  <c r="L9" i="1"/>
  <c r="K3" i="1"/>
  <c r="K4" i="1"/>
  <c r="K5" i="1"/>
  <c r="K6" i="1"/>
  <c r="K7" i="1"/>
  <c r="K8" i="1"/>
  <c r="K9" i="1"/>
  <c r="J3" i="1"/>
  <c r="J4" i="1"/>
  <c r="J5" i="1"/>
  <c r="J6" i="1"/>
  <c r="J7" i="1"/>
  <c r="J8" i="1"/>
  <c r="J9" i="1"/>
  <c r="I3" i="1"/>
  <c r="I4" i="1"/>
  <c r="I5" i="1"/>
  <c r="I6" i="1"/>
  <c r="I7" i="1"/>
  <c r="I8" i="1"/>
  <c r="I9" i="1"/>
  <c r="H3" i="1"/>
  <c r="H4" i="1"/>
  <c r="H5" i="1"/>
  <c r="H6" i="1"/>
  <c r="H7" i="1"/>
  <c r="H8" i="1"/>
  <c r="H9" i="1"/>
  <c r="O2" i="1"/>
  <c r="N2" i="1"/>
  <c r="M2" i="1"/>
  <c r="L2" i="1"/>
  <c r="K2" i="1"/>
  <c r="J2" i="1"/>
  <c r="I2" i="1"/>
  <c r="H2" i="1"/>
  <c r="G3" i="1"/>
  <c r="G4" i="1"/>
  <c r="G5" i="1"/>
  <c r="G6" i="1"/>
  <c r="G7" i="1"/>
  <c r="G8" i="1"/>
  <c r="G9" i="1"/>
  <c r="G2" i="1"/>
  <c r="F3" i="1"/>
  <c r="F4" i="1"/>
  <c r="F5" i="1"/>
  <c r="F6" i="1"/>
  <c r="F7" i="1"/>
  <c r="F8" i="1"/>
  <c r="F9" i="1"/>
  <c r="F2" i="1"/>
  <c r="D3" i="1"/>
  <c r="D4" i="1"/>
  <c r="D5" i="1"/>
  <c r="D6" i="1"/>
  <c r="D7" i="1"/>
  <c r="D8" i="1"/>
  <c r="D9" i="1"/>
  <c r="D2" i="1"/>
  <c r="E3" i="1"/>
  <c r="E4" i="1"/>
  <c r="E5" i="1"/>
  <c r="E6" i="1"/>
  <c r="E7" i="1"/>
  <c r="E8" i="1"/>
  <c r="E9" i="1"/>
  <c r="E2" i="1"/>
  <c r="C3" i="1"/>
  <c r="C4" i="1"/>
  <c r="C5" i="1"/>
  <c r="C6" i="1"/>
  <c r="C7" i="1"/>
  <c r="C8" i="1"/>
  <c r="C9" i="1"/>
  <c r="C2" i="1"/>
  <c r="S12" i="4" l="1"/>
  <c r="J17" i="4"/>
  <c r="S13" i="4"/>
  <c r="J9" i="4"/>
  <c r="J18" i="4"/>
  <c r="S18" i="4" s="1"/>
  <c r="S15" i="4"/>
  <c r="S11" i="4"/>
  <c r="J16" i="4"/>
  <c r="S16" i="4" s="1"/>
  <c r="J11" i="2"/>
  <c r="I19" i="2"/>
  <c r="P19" i="2" s="1"/>
  <c r="R11" i="2"/>
  <c r="N19" i="2"/>
  <c r="K19" i="2" s="1"/>
  <c r="L19" i="2" s="1"/>
  <c r="M19" i="2"/>
  <c r="J10" i="2"/>
  <c r="R10" i="2" s="1"/>
  <c r="J9" i="2"/>
  <c r="Q9" i="2"/>
  <c r="S9" i="4" l="1"/>
  <c r="S17" i="4"/>
  <c r="J19" i="2"/>
  <c r="Q19" i="2"/>
  <c r="R9" i="2"/>
</calcChain>
</file>

<file path=xl/sharedStrings.xml><?xml version="1.0" encoding="utf-8"?>
<sst xmlns="http://schemas.openxmlformats.org/spreadsheetml/2006/main" count="122" uniqueCount="83">
  <si>
    <t>AY</t>
  </si>
  <si>
    <t>FARK</t>
  </si>
  <si>
    <t>T.C</t>
  </si>
  <si>
    <t>AD</t>
  </si>
  <si>
    <t>SOYAD</t>
  </si>
  <si>
    <t>YIL</t>
  </si>
  <si>
    <t>HESAPLANMASI GEREKEN EK GÖSTERGE</t>
  </si>
  <si>
    <t>HESAPLANAN EK GÖSTERGE</t>
  </si>
  <si>
    <t>%12 GSS</t>
  </si>
  <si>
    <t xml:space="preserve">TOPLAM </t>
  </si>
  <si>
    <t>GELİR VERGİSİ MATRAHI</t>
  </si>
  <si>
    <t>GELİR VERGİSİ</t>
  </si>
  <si>
    <t>DAMGA VERGİSİ</t>
  </si>
  <si>
    <t>%16 ŞAHIS KESİNTİSİ</t>
  </si>
  <si>
    <t>KESİNTİ TOPLAMI</t>
  </si>
  <si>
    <t>NET ÖDENEN</t>
  </si>
  <si>
    <t>TOPLAMLAR</t>
  </si>
  <si>
    <t>ÇEŞİTLİ ÖDEMLER TABLOSU</t>
  </si>
  <si>
    <t>EK GÖSTERGE</t>
  </si>
  <si>
    <t>KATSAYILAR</t>
  </si>
  <si>
    <t>2021/1 MAAŞ KATSAYISI</t>
  </si>
  <si>
    <t>2020/2 MAAŞ KATSAYISI</t>
  </si>
  <si>
    <t>2020/1 MAAŞ KATSAYISI</t>
  </si>
  <si>
    <t>2019/2 MAAŞ KATSAYISI</t>
  </si>
  <si>
    <t>2019/1 MAAŞ KATSAYISI</t>
  </si>
  <si>
    <t>2018/2 MAAŞ KATSAYISI</t>
  </si>
  <si>
    <t>2018/1 MAAŞ KATSAYISI</t>
  </si>
  <si>
    <t>2017/2 MAAŞ KATSAYISI</t>
  </si>
  <si>
    <t>2017/1 MAAŞ KATSAYISI</t>
  </si>
  <si>
    <t>2016/2 MAAŞ KATSAYISI</t>
  </si>
  <si>
    <t>2016/1 MAAŞ KATSAYISI</t>
  </si>
  <si>
    <t>2015/2 MAAŞ KATSAYISI</t>
  </si>
  <si>
    <t>2015/1 MAAŞ KATSAYISI</t>
  </si>
  <si>
    <t>2015/1 EK GÖSTERGE TUTARI</t>
  </si>
  <si>
    <t>2016/1 EK GÖSTERGE TUTARI</t>
  </si>
  <si>
    <t>2017/1 EK GÖSTERGE TUTARI</t>
  </si>
  <si>
    <t>2018/1 EK GÖSTERGE TUTARI</t>
  </si>
  <si>
    <t>2019/1 EK GÖSTERGE TUTARI</t>
  </si>
  <si>
    <t>2020/1 EK GÖSTERGE TUTARI</t>
  </si>
  <si>
    <t>2015/2 GÖSTERGE TUTARI</t>
  </si>
  <si>
    <t>2016/2 GÖSTERGE TUTARI</t>
  </si>
  <si>
    <t>2017/2 GÖSTERGE TUTARI</t>
  </si>
  <si>
    <t>2018/2 GÖSTERGE TUTARI</t>
  </si>
  <si>
    <t>2019/2 EK GÖSTERGE TUTARI</t>
  </si>
  <si>
    <t>2020/2 EK GÖSTERGE TUTARI</t>
  </si>
  <si>
    <t>2021/1 EK GÖSTERGE TUTARI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</si>
  <si>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</si>
  <si>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</si>
  <si>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</si>
  <si>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</si>
  <si>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</si>
  <si>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</si>
  <si>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</si>
  <si>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</si>
  <si>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</si>
  <si>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</si>
  <si>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</si>
  <si>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</si>
  <si>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2015/1</t>
  </si>
  <si>
    <t>2015/2</t>
  </si>
  <si>
    <t>2016/1</t>
  </si>
  <si>
    <t>2016/2</t>
  </si>
  <si>
    <t>2017/1</t>
  </si>
  <si>
    <t>2017/2</t>
  </si>
  <si>
    <t>2018/1</t>
  </si>
  <si>
    <t>2018/2</t>
  </si>
  <si>
    <t>2019/1</t>
  </si>
  <si>
    <t>2019/2</t>
  </si>
  <si>
    <t>2020/1</t>
  </si>
  <si>
    <t>2020/2</t>
  </si>
  <si>
    <t>2021/1</t>
  </si>
  <si>
    <t>EK GÖSTERGE FARK BORDROSU</t>
  </si>
  <si>
    <t>OLMASI GEREKEN DERECE</t>
  </si>
  <si>
    <t>HESAPLANAN DERECE</t>
  </si>
  <si>
    <t>EMEKLİ KESENEĞİ %20 KARŞILIK</t>
  </si>
  <si>
    <t>AAAAAAA</t>
  </si>
  <si>
    <t>BBBBBBBBB</t>
  </si>
  <si>
    <t>PRİM İŞVEREN %11</t>
  </si>
  <si>
    <t>GSS İŞV. %7,5</t>
  </si>
  <si>
    <t>%9 ŞAHIS KESİNTİSİ</t>
  </si>
  <si>
    <t>İŞVEREN %11 KESİNTİ</t>
  </si>
  <si>
    <t xml:space="preserve"> GSS KİŞİ %5</t>
  </si>
  <si>
    <t xml:space="preserve">BRÜT 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</si>
</sst>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 Tur"/>
      <family val="1"/>
      <charset val="162"/>
    </font>
    <font>
      <sz val="8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3" fillId="3" borderId="1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/>
    <xf numFmtId="164" fontId="0" fillId="0" borderId="1" xfId="0" applyNumberForma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2" fontId="0" fillId="0" borderId="1" xfId="0" applyNumberFormat="1" applyBorder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50658813-62E9-468D-B630-C633CB7777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19</xdr:row>
      <xdr:rowOff>178947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52AD262C-0D68-4AC6-8E2F-CB123036E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3798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8A1CD-6B93-41F2-BFAE-A320B7DA363E}">
  <dimension ref="A1:S19"/>
  <sheetViews>
    <sheetView workbookViewId="0">
      <selection activeCell="J4" sqref="J4"/>
    </sheetView>
  </sheetViews>
  <sheetFormatPr defaultRowHeight="15" x14ac:dyDescent="0.25"/>
  <sheetData>
    <row r="1" spans="1:19" x14ac:dyDescent="0.25">
      <c r="A1" s="12"/>
      <c r="B1" s="12"/>
      <c r="C1" s="12"/>
      <c r="D1" s="12"/>
      <c r="E1" s="12"/>
      <c r="F1" s="16" t="s">
        <v>17</v>
      </c>
      <c r="G1" s="16"/>
      <c r="H1" s="16"/>
      <c r="I1" s="16"/>
      <c r="J1" s="16"/>
      <c r="K1" s="16"/>
      <c r="L1" s="16"/>
      <c r="M1" s="16"/>
      <c r="N1" s="12"/>
      <c r="O1" s="12"/>
      <c r="P1" s="12"/>
      <c r="Q1" s="12"/>
      <c r="R1" s="12"/>
      <c r="S1" s="12"/>
    </row>
    <row r="2" spans="1:19" x14ac:dyDescent="0.25">
      <c r="A2" s="12"/>
      <c r="B2" s="12"/>
      <c r="C2" s="12"/>
      <c r="D2" s="12"/>
      <c r="E2" s="12"/>
      <c r="F2" s="16" t="s">
        <v>71</v>
      </c>
      <c r="G2" s="16"/>
      <c r="H2" s="16"/>
      <c r="I2" s="16"/>
      <c r="J2" s="16"/>
      <c r="K2" s="16"/>
      <c r="L2" s="16"/>
      <c r="M2" s="16"/>
      <c r="N2" s="12"/>
      <c r="O2" s="12"/>
      <c r="P2" s="12"/>
      <c r="Q2" s="12"/>
      <c r="R2" s="12"/>
      <c r="S2" s="12"/>
    </row>
    <row r="3" spans="1:19" x14ac:dyDescent="0.25">
      <c r="A3" s="13" t="s">
        <v>2</v>
      </c>
      <c r="B3" s="14">
        <v>111111111</v>
      </c>
      <c r="C3" s="14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x14ac:dyDescent="0.25">
      <c r="A4" s="13" t="s">
        <v>3</v>
      </c>
      <c r="B4" s="14" t="s">
        <v>75</v>
      </c>
      <c r="C4" s="14"/>
      <c r="D4" s="1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x14ac:dyDescent="0.25">
      <c r="A5" s="13" t="s">
        <v>4</v>
      </c>
      <c r="B5" s="14" t="s">
        <v>76</v>
      </c>
      <c r="C5" s="14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7" spans="1:19" ht="45" x14ac:dyDescent="0.25">
      <c r="A7" s="10" t="s">
        <v>5</v>
      </c>
      <c r="B7" s="10" t="s">
        <v>0</v>
      </c>
      <c r="C7" s="10" t="s">
        <v>72</v>
      </c>
      <c r="D7" s="10" t="s">
        <v>73</v>
      </c>
      <c r="E7" s="10" t="s">
        <v>6</v>
      </c>
      <c r="F7" s="10" t="s">
        <v>7</v>
      </c>
      <c r="G7" s="10" t="s">
        <v>1</v>
      </c>
      <c r="H7" s="10" t="s">
        <v>77</v>
      </c>
      <c r="I7" s="10" t="s">
        <v>78</v>
      </c>
      <c r="J7" s="10" t="s">
        <v>82</v>
      </c>
      <c r="K7" s="10" t="s">
        <v>10</v>
      </c>
      <c r="L7" s="10" t="s">
        <v>11</v>
      </c>
      <c r="M7" s="10" t="s">
        <v>12</v>
      </c>
      <c r="N7" s="10" t="s">
        <v>79</v>
      </c>
      <c r="O7" s="10" t="s">
        <v>80</v>
      </c>
      <c r="P7" s="10" t="s">
        <v>81</v>
      </c>
      <c r="Q7" s="10" t="s">
        <v>78</v>
      </c>
      <c r="R7" s="10" t="s">
        <v>14</v>
      </c>
      <c r="S7" s="10" t="s">
        <v>15</v>
      </c>
    </row>
    <row r="8" spans="1:19" x14ac:dyDescent="0.25">
      <c r="A8" s="1" t="s">
        <v>68</v>
      </c>
      <c r="B8" s="1" t="s">
        <v>50</v>
      </c>
      <c r="C8" s="17">
        <v>1</v>
      </c>
      <c r="D8" s="17">
        <v>2</v>
      </c>
      <c r="E8" s="1">
        <v>438.18299999999999</v>
      </c>
      <c r="F8" s="1">
        <v>321.33420000000001</v>
      </c>
      <c r="G8" s="1">
        <f>E8-F8</f>
        <v>116.84879999999998</v>
      </c>
      <c r="H8" s="1">
        <f>G8*0.11</f>
        <v>12.853367999999998</v>
      </c>
      <c r="I8" s="1">
        <f>G8*0.075</f>
        <v>8.763659999999998</v>
      </c>
      <c r="J8" s="1">
        <f>G8+H8+I8</f>
        <v>138.46582799999996</v>
      </c>
      <c r="K8" s="1">
        <f>G8-N8-P8</f>
        <v>100.48996799999999</v>
      </c>
      <c r="L8" s="1">
        <f>K8*0.15</f>
        <v>15.073495199999998</v>
      </c>
      <c r="M8" s="1">
        <f>G8*0.0759</f>
        <v>8.8688239199999988</v>
      </c>
      <c r="N8" s="1">
        <f>G8*0.09</f>
        <v>10.516391999999998</v>
      </c>
      <c r="O8" s="1">
        <f>H8</f>
        <v>12.853367999999998</v>
      </c>
      <c r="P8" s="1">
        <f>G8*0.05</f>
        <v>5.8424399999999999</v>
      </c>
      <c r="Q8" s="1">
        <f>I8</f>
        <v>8.763659999999998</v>
      </c>
      <c r="R8" s="1">
        <f>SUM(L8:Q8)</f>
        <v>61.918179119999991</v>
      </c>
      <c r="S8" s="1">
        <f>J8-R8</f>
        <v>76.547648879999969</v>
      </c>
    </row>
    <row r="9" spans="1:19" x14ac:dyDescent="0.25">
      <c r="A9" s="1" t="s">
        <v>68</v>
      </c>
      <c r="B9" s="1" t="s">
        <v>51</v>
      </c>
      <c r="C9" s="17">
        <v>1</v>
      </c>
      <c r="D9" s="17">
        <v>2</v>
      </c>
      <c r="E9" s="1">
        <v>438.18299999999999</v>
      </c>
      <c r="F9" s="1">
        <v>321.33420000000001</v>
      </c>
      <c r="G9" s="1">
        <f t="shared" ref="G9:G18" si="0">E9-F9</f>
        <v>116.84879999999998</v>
      </c>
      <c r="H9" s="1">
        <f t="shared" ref="H9:H18" si="1">G9*0.11</f>
        <v>12.853367999999998</v>
      </c>
      <c r="I9" s="1">
        <f t="shared" ref="I9:I18" si="2">G9*0.075</f>
        <v>8.763659999999998</v>
      </c>
      <c r="J9" s="1">
        <f t="shared" ref="J9:J19" si="3">G9+H9+I9</f>
        <v>138.46582799999996</v>
      </c>
      <c r="K9" s="1">
        <f t="shared" ref="K9:K18" si="4">G9-N9-P9</f>
        <v>100.48996799999999</v>
      </c>
      <c r="L9" s="1">
        <f t="shared" ref="L9:L19" si="5">K9*0.15</f>
        <v>15.073495199999998</v>
      </c>
      <c r="M9" s="1">
        <f t="shared" ref="M9:M19" si="6">G9*0.0759</f>
        <v>8.8688239199999988</v>
      </c>
      <c r="N9" s="1">
        <f t="shared" ref="N9:N18" si="7">G9*0.09</f>
        <v>10.516391999999998</v>
      </c>
      <c r="O9" s="1">
        <f t="shared" ref="O9:O18" si="8">H9</f>
        <v>12.853367999999998</v>
      </c>
      <c r="P9" s="1">
        <f t="shared" ref="P9:P18" si="9">G9*0.05</f>
        <v>5.8424399999999999</v>
      </c>
      <c r="Q9" s="1">
        <f t="shared" ref="Q9:Q18" si="10">I9</f>
        <v>8.763659999999998</v>
      </c>
      <c r="R9" s="1">
        <f t="shared" ref="R9:R18" si="11">SUM(L9:Q9)</f>
        <v>61.918179119999991</v>
      </c>
      <c r="S9" s="1">
        <f t="shared" ref="S9:S19" si="12">J9-R9</f>
        <v>76.547648879999969</v>
      </c>
    </row>
    <row r="10" spans="1:19" x14ac:dyDescent="0.25">
      <c r="A10" s="1" t="s">
        <v>69</v>
      </c>
      <c r="B10" s="1" t="s">
        <v>52</v>
      </c>
      <c r="C10" s="17">
        <v>1</v>
      </c>
      <c r="D10" s="17">
        <v>2</v>
      </c>
      <c r="E10" s="1">
        <v>463.38299999999998</v>
      </c>
      <c r="F10" s="1">
        <v>339.81420000000003</v>
      </c>
      <c r="G10" s="1">
        <f t="shared" si="0"/>
        <v>123.56879999999995</v>
      </c>
      <c r="H10" s="1">
        <f t="shared" si="1"/>
        <v>13.592567999999995</v>
      </c>
      <c r="I10" s="1">
        <f t="shared" si="2"/>
        <v>9.2676599999999958</v>
      </c>
      <c r="J10" s="1">
        <f t="shared" si="3"/>
        <v>146.42902799999996</v>
      </c>
      <c r="K10" s="1">
        <f t="shared" si="4"/>
        <v>106.26916799999996</v>
      </c>
      <c r="L10" s="1">
        <f t="shared" si="5"/>
        <v>15.940375199999995</v>
      </c>
      <c r="M10" s="1">
        <f t="shared" si="6"/>
        <v>9.3788719199999964</v>
      </c>
      <c r="N10" s="1">
        <f t="shared" si="7"/>
        <v>11.121191999999995</v>
      </c>
      <c r="O10" s="1">
        <f t="shared" si="8"/>
        <v>13.592567999999995</v>
      </c>
      <c r="P10" s="1">
        <f t="shared" si="9"/>
        <v>6.1784399999999984</v>
      </c>
      <c r="Q10" s="1">
        <f t="shared" si="10"/>
        <v>9.2676599999999958</v>
      </c>
      <c r="R10" s="1">
        <f t="shared" si="11"/>
        <v>65.479107119999966</v>
      </c>
      <c r="S10" s="1">
        <f t="shared" si="12"/>
        <v>80.949920879999993</v>
      </c>
    </row>
    <row r="11" spans="1:19" x14ac:dyDescent="0.25">
      <c r="A11" s="1" t="s">
        <v>69</v>
      </c>
      <c r="B11" s="1" t="s">
        <v>53</v>
      </c>
      <c r="C11" s="17">
        <v>1</v>
      </c>
      <c r="D11" s="17">
        <v>2</v>
      </c>
      <c r="E11" s="1">
        <v>463.38299999999998</v>
      </c>
      <c r="F11" s="1">
        <v>339.81420000000003</v>
      </c>
      <c r="G11" s="1">
        <f t="shared" si="0"/>
        <v>123.56879999999995</v>
      </c>
      <c r="H11" s="1">
        <f t="shared" si="1"/>
        <v>13.592567999999995</v>
      </c>
      <c r="I11" s="1">
        <f t="shared" si="2"/>
        <v>9.2676599999999958</v>
      </c>
      <c r="J11" s="1">
        <f t="shared" si="3"/>
        <v>146.42902799999996</v>
      </c>
      <c r="K11" s="1">
        <f t="shared" si="4"/>
        <v>106.26916799999996</v>
      </c>
      <c r="L11" s="1">
        <f t="shared" si="5"/>
        <v>15.940375199999995</v>
      </c>
      <c r="M11" s="1">
        <f t="shared" si="6"/>
        <v>9.3788719199999964</v>
      </c>
      <c r="N11" s="1">
        <f t="shared" si="7"/>
        <v>11.121191999999995</v>
      </c>
      <c r="O11" s="1">
        <f t="shared" si="8"/>
        <v>13.592567999999995</v>
      </c>
      <c r="P11" s="1">
        <f t="shared" si="9"/>
        <v>6.1784399999999984</v>
      </c>
      <c r="Q11" s="1">
        <f t="shared" si="10"/>
        <v>9.2676599999999958</v>
      </c>
      <c r="R11" s="1">
        <f t="shared" si="11"/>
        <v>65.479107119999966</v>
      </c>
      <c r="S11" s="1">
        <f t="shared" si="12"/>
        <v>80.949920879999993</v>
      </c>
    </row>
    <row r="12" spans="1:19" x14ac:dyDescent="0.25">
      <c r="A12" s="1"/>
      <c r="B12" s="1"/>
      <c r="C12" s="17"/>
      <c r="D12" s="17"/>
      <c r="E12" s="1"/>
      <c r="F12" s="1"/>
      <c r="G12" s="1">
        <f t="shared" si="0"/>
        <v>0</v>
      </c>
      <c r="H12" s="1">
        <f t="shared" si="1"/>
        <v>0</v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1">
        <f t="shared" si="7"/>
        <v>0</v>
      </c>
      <c r="O12" s="1">
        <f t="shared" si="8"/>
        <v>0</v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</row>
    <row r="13" spans="1:19" x14ac:dyDescent="0.25">
      <c r="A13" s="1"/>
      <c r="B13" s="1"/>
      <c r="C13" s="17"/>
      <c r="D13" s="17"/>
      <c r="E13" s="1"/>
      <c r="F13" s="1"/>
      <c r="G13" s="1">
        <f t="shared" si="0"/>
        <v>0</v>
      </c>
      <c r="H13" s="1">
        <f t="shared" si="1"/>
        <v>0</v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1">
        <f t="shared" si="7"/>
        <v>0</v>
      </c>
      <c r="O13" s="1">
        <f t="shared" si="8"/>
        <v>0</v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</row>
    <row r="14" spans="1:19" x14ac:dyDescent="0.25">
      <c r="A14" s="1"/>
      <c r="B14" s="1"/>
      <c r="C14" s="17"/>
      <c r="D14" s="17"/>
      <c r="E14" s="1"/>
      <c r="F14" s="1"/>
      <c r="G14" s="1">
        <f t="shared" si="0"/>
        <v>0</v>
      </c>
      <c r="H14" s="1">
        <f t="shared" si="1"/>
        <v>0</v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1">
        <f t="shared" si="7"/>
        <v>0</v>
      </c>
      <c r="O14" s="1">
        <f t="shared" si="8"/>
        <v>0</v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</row>
    <row r="15" spans="1:19" x14ac:dyDescent="0.25">
      <c r="A15" s="1"/>
      <c r="B15" s="1"/>
      <c r="C15" s="17"/>
      <c r="D15" s="17"/>
      <c r="E15" s="1"/>
      <c r="F15" s="1"/>
      <c r="G15" s="1">
        <f t="shared" si="0"/>
        <v>0</v>
      </c>
      <c r="H15" s="1">
        <f t="shared" si="1"/>
        <v>0</v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1">
        <f t="shared" si="7"/>
        <v>0</v>
      </c>
      <c r="O15" s="1">
        <f t="shared" si="8"/>
        <v>0</v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</row>
    <row r="16" spans="1:19" x14ac:dyDescent="0.25">
      <c r="A16" s="1"/>
      <c r="B16" s="1"/>
      <c r="C16" s="17"/>
      <c r="D16" s="17"/>
      <c r="E16" s="1"/>
      <c r="F16" s="1"/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1">
        <f t="shared" si="7"/>
        <v>0</v>
      </c>
      <c r="O16" s="1">
        <f t="shared" si="8"/>
        <v>0</v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</row>
    <row r="17" spans="1:19" x14ac:dyDescent="0.25">
      <c r="A17" s="1"/>
      <c r="B17" s="1"/>
      <c r="C17" s="17"/>
      <c r="D17" s="17"/>
      <c r="E17" s="1"/>
      <c r="F17" s="1"/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1">
        <f t="shared" si="7"/>
        <v>0</v>
      </c>
      <c r="O17" s="1">
        <f t="shared" si="8"/>
        <v>0</v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</row>
    <row r="18" spans="1:19" x14ac:dyDescent="0.25">
      <c r="A18" s="1"/>
      <c r="B18" s="1"/>
      <c r="C18" s="17"/>
      <c r="D18" s="17"/>
      <c r="E18" s="1"/>
      <c r="F18" s="1"/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1">
        <f t="shared" si="7"/>
        <v>0</v>
      </c>
      <c r="O18" s="1">
        <f t="shared" si="8"/>
        <v>0</v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</row>
    <row r="19" spans="1:19" x14ac:dyDescent="0.25">
      <c r="A19" s="15" t="s">
        <v>16</v>
      </c>
      <c r="B19" s="15"/>
      <c r="C19" s="15"/>
      <c r="D19" s="15"/>
      <c r="E19" s="15"/>
      <c r="F19" s="15"/>
      <c r="G19" s="1">
        <f>SUM(G8:G18)</f>
        <v>480.83519999999987</v>
      </c>
      <c r="H19" s="1">
        <f t="shared" ref="H19:S19" si="13">SUM(H8:H18)</f>
        <v>52.891871999999985</v>
      </c>
      <c r="I19" s="1">
        <f t="shared" si="13"/>
        <v>36.062639999999988</v>
      </c>
      <c r="J19" s="1">
        <f t="shared" si="13"/>
        <v>569.78971199999978</v>
      </c>
      <c r="K19" s="1">
        <f t="shared" si="13"/>
        <v>413.51827199999991</v>
      </c>
      <c r="L19" s="1">
        <f t="shared" si="13"/>
        <v>62.027740799999989</v>
      </c>
      <c r="M19" s="1">
        <f t="shared" si="13"/>
        <v>36.49539167999999</v>
      </c>
      <c r="N19" s="1">
        <f t="shared" si="13"/>
        <v>43.275167999999987</v>
      </c>
      <c r="O19" s="1">
        <f t="shared" si="13"/>
        <v>52.891871999999985</v>
      </c>
      <c r="P19" s="1">
        <f t="shared" si="13"/>
        <v>24.041759999999996</v>
      </c>
      <c r="Q19" s="1">
        <f t="shared" si="13"/>
        <v>36.062639999999988</v>
      </c>
      <c r="R19" s="1">
        <f t="shared" si="13"/>
        <v>254.79457247999994</v>
      </c>
      <c r="S19" s="1">
        <f t="shared" si="13"/>
        <v>314.9951395199999</v>
      </c>
    </row>
  </sheetData>
  <mergeCells count="6">
    <mergeCell ref="F1:M1"/>
    <mergeCell ref="F2:M2"/>
    <mergeCell ref="B3:D3"/>
    <mergeCell ref="B4:D4"/>
    <mergeCell ref="B5:D5"/>
    <mergeCell ref="A19:F19"/>
  </mergeCells>
  <dataValidations count="5">
    <dataValidation allowBlank="1" showInputMessage="1" showErrorMessage="1" prompt="VERGİ DİLİMİNİ UYGUN OLARAK GİRİNİZ. ÖRNEKTE %15 OLARAK GİRİLMİŞTİR._x000a_" sqref="L8:L18" xr:uid="{4A30F129-41AA-4679-B5C2-D73D32A047BC}"/>
    <dataValidation allowBlank="1" showInputMessage="1" showErrorMessage="1" prompt="(Aylık + Taban Aylık + Ek Gösterge Aylığı + Kıdem Aylığı + Yan Ödeme) – (Emekli Keseneği İştirakçi Payı (%16) veya SGK %9 + Genel Sağlık Sigortası Şahıs Primi + Özel Sigorta + Sakatlıkİndirimi) x Vergi Dilimine Göre Belirlenen Vergi Oranı" sqref="K8:K18" xr:uid="{09ACDF8F-B9AB-4A98-BEC4-91792D526FC8}"/>
    <dataValidation allowBlank="1" showInputMessage="1" showErrorMessage="1" prompt="Yeni (Gösterge + Ek Gösterge) - Eski (Gösterge + Ek Gösterge) x Memur Maaş Katsayısı" sqref="H8:H18" xr:uid="{297BAD1F-DA4F-4E62-931B-5DFEC7A2D151}"/>
    <dataValidation allowBlank="1" showInputMessage="1" showErrorMessage="1" prompt="SAYFA 1DEN BAKARAK YAZINIZ." sqref="F8" xr:uid="{3FB1D81A-DF10-40A0-A276-70E1C6BA77EF}"/>
    <dataValidation allowBlank="1" showInputMessage="1" showErrorMessage="1" prompt="SAYFA 1 DEN BAKARAK YAZINIZ._x000a_" sqref="E8" xr:uid="{F7737E0E-08B9-48A6-BFC4-B02DCF5584C3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0F6C290-AE0D-46E7-9AAC-7A73A1D70A13}">
          <x14:formula1>
            <xm:f>Sayfa1!$A$2:$A$9</xm:f>
          </x14:formula1>
          <xm:sqref>C8:D18</xm:sqref>
        </x14:dataValidation>
        <x14:dataValidation type="list" allowBlank="1" showInputMessage="1" showErrorMessage="1" xr:uid="{DA76DFB3-5E61-4D9A-8CDF-ED67F0EE353B}">
          <x14:formula1>
            <xm:f>Sayfa1!$F$12:$F$24</xm:f>
          </x14:formula1>
          <xm:sqref>A8:A18</xm:sqref>
        </x14:dataValidation>
        <x14:dataValidation type="list" allowBlank="1" showInputMessage="1" showErrorMessage="1" xr:uid="{2FB98980-6B34-44FE-869C-46F212B0FBF0}">
          <x14:formula1>
            <xm:f>Sayfa1!$E$12:$E$23</xm:f>
          </x14:formula1>
          <xm:sqref>B8:B18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7E61-504F-40A3-BBA3-377A94848792}">
  <dimension ref="A1:R22"/>
  <sheetViews>
    <sheetView tabSelected="1" workbookViewId="0">
      <selection activeCell="R19" sqref="R19"/>
    </sheetView>
  </sheetViews>
  <sheetFormatPr defaultRowHeight="15" x14ac:dyDescent="0.25"/>
  <cols>
    <col min="4" max="4" width="10.85546875" customWidth="1"/>
    <col min="5" max="5" width="11.5703125" customWidth="1"/>
    <col min="6" max="6" width="10.140625" customWidth="1"/>
  </cols>
  <sheetData>
    <row r="1" spans="1:18" s="12" customFormat="1" ht="12.75" x14ac:dyDescent="0.2">
      <c r="F1" s="16" t="s">
        <v>17</v>
      </c>
      <c r="G1" s="16"/>
      <c r="H1" s="16"/>
      <c r="I1" s="16"/>
      <c r="J1" s="16"/>
      <c r="K1" s="16"/>
      <c r="L1" s="16"/>
      <c r="M1" s="16"/>
    </row>
    <row r="2" spans="1:18" s="12" customFormat="1" ht="12.75" x14ac:dyDescent="0.2">
      <c r="F2" s="16" t="s">
        <v>71</v>
      </c>
      <c r="G2" s="16"/>
      <c r="H2" s="16"/>
      <c r="I2" s="16"/>
      <c r="J2" s="16"/>
      <c r="K2" s="16"/>
      <c r="L2" s="16"/>
      <c r="M2" s="16"/>
    </row>
    <row r="3" spans="1:18" s="12" customFormat="1" ht="12.75" x14ac:dyDescent="0.2">
      <c r="A3" s="13" t="s">
        <v>2</v>
      </c>
      <c r="B3" s="14">
        <v>111111111</v>
      </c>
      <c r="C3" s="14"/>
      <c r="D3" s="14"/>
    </row>
    <row r="4" spans="1:18" s="12" customFormat="1" ht="12.75" x14ac:dyDescent="0.2">
      <c r="A4" s="13" t="s">
        <v>3</v>
      </c>
      <c r="B4" s="14" t="s">
        <v>75</v>
      </c>
      <c r="C4" s="14"/>
      <c r="D4" s="14"/>
    </row>
    <row r="5" spans="1:18" s="12" customFormat="1" ht="12.75" x14ac:dyDescent="0.2">
      <c r="A5" s="13" t="s">
        <v>4</v>
      </c>
      <c r="B5" s="14" t="s">
        <v>76</v>
      </c>
      <c r="C5" s="14"/>
      <c r="D5" s="14"/>
    </row>
    <row r="7" spans="1:18" s="11" customFormat="1" ht="54.75" customHeight="1" x14ac:dyDescent="0.25">
      <c r="A7" s="10" t="s">
        <v>5</v>
      </c>
      <c r="B7" s="10" t="s">
        <v>0</v>
      </c>
      <c r="C7" s="10" t="s">
        <v>72</v>
      </c>
      <c r="D7" s="10" t="s">
        <v>73</v>
      </c>
      <c r="E7" s="10" t="s">
        <v>6</v>
      </c>
      <c r="F7" s="10" t="s">
        <v>7</v>
      </c>
      <c r="G7" s="10" t="s">
        <v>1</v>
      </c>
      <c r="H7" s="10" t="s">
        <v>74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74</v>
      </c>
      <c r="P7" s="10" t="s">
        <v>8</v>
      </c>
      <c r="Q7" s="10" t="s">
        <v>14</v>
      </c>
      <c r="R7" s="10" t="s">
        <v>15</v>
      </c>
    </row>
    <row r="8" spans="1:18" x14ac:dyDescent="0.25">
      <c r="A8" s="1" t="s">
        <v>68</v>
      </c>
      <c r="B8" s="1" t="s">
        <v>50</v>
      </c>
      <c r="C8" s="17">
        <v>1</v>
      </c>
      <c r="D8" s="17">
        <v>2</v>
      </c>
      <c r="E8" s="1">
        <v>438.18299999999999</v>
      </c>
      <c r="F8" s="1">
        <v>321.33420000000001</v>
      </c>
      <c r="G8" s="1">
        <f>E8-F8</f>
        <v>116.84879999999998</v>
      </c>
      <c r="H8" s="1">
        <f>G8*0.2</f>
        <v>23.369759999999999</v>
      </c>
      <c r="I8" s="1">
        <f>G8*0.12</f>
        <v>14.021855999999998</v>
      </c>
      <c r="J8" s="1">
        <f>G8+H8+I8</f>
        <v>154.24041599999995</v>
      </c>
      <c r="K8" s="1">
        <f>G8-N8</f>
        <v>98.152991999999983</v>
      </c>
      <c r="L8" s="1">
        <f>K8*0.15</f>
        <v>14.722948799999998</v>
      </c>
      <c r="M8" s="1">
        <f>G8*0.0759</f>
        <v>8.8688239199999988</v>
      </c>
      <c r="N8" s="1">
        <f>G8*0.16</f>
        <v>18.695807999999996</v>
      </c>
      <c r="O8" s="1">
        <f>H8</f>
        <v>23.369759999999999</v>
      </c>
      <c r="P8" s="1">
        <f>I8</f>
        <v>14.021855999999998</v>
      </c>
      <c r="Q8" s="1">
        <f>SUM(L8:P8)</f>
        <v>79.679196719999993</v>
      </c>
      <c r="R8" s="1">
        <f>J8-Q8</f>
        <v>74.56121927999996</v>
      </c>
    </row>
    <row r="9" spans="1:18" x14ac:dyDescent="0.25">
      <c r="A9" s="1" t="s">
        <v>68</v>
      </c>
      <c r="B9" s="1" t="s">
        <v>51</v>
      </c>
      <c r="C9" s="17">
        <v>1</v>
      </c>
      <c r="D9" s="17">
        <v>2</v>
      </c>
      <c r="E9" s="1">
        <v>438.18299999999999</v>
      </c>
      <c r="F9" s="1">
        <v>321.33420000000001</v>
      </c>
      <c r="G9" s="1">
        <f t="shared" ref="G9:G18" si="0">E9-F9</f>
        <v>116.84879999999998</v>
      </c>
      <c r="H9" s="1">
        <f t="shared" ref="H9:H19" si="1">G9*0.2</f>
        <v>23.369759999999999</v>
      </c>
      <c r="I9" s="1">
        <f t="shared" ref="I9:I19" si="2">G9*0.12</f>
        <v>14.021855999999998</v>
      </c>
      <c r="J9" s="1">
        <f t="shared" ref="J9:J19" si="3">G9+H9+I9</f>
        <v>154.24041599999995</v>
      </c>
      <c r="K9" s="1">
        <f t="shared" ref="K9:K19" si="4">G9-N9</f>
        <v>98.152991999999983</v>
      </c>
      <c r="L9" s="1">
        <f t="shared" ref="L9:L19" si="5">K9*0.15</f>
        <v>14.722948799999998</v>
      </c>
      <c r="M9" s="1">
        <f t="shared" ref="M9:M19" si="6">G9*0.0759</f>
        <v>8.8688239199999988</v>
      </c>
      <c r="N9" s="1">
        <f t="shared" ref="N9:N19" si="7">G9*0.16</f>
        <v>18.695807999999996</v>
      </c>
      <c r="O9" s="1">
        <f t="shared" ref="O9:O19" si="8">H9</f>
        <v>23.369759999999999</v>
      </c>
      <c r="P9" s="1">
        <f t="shared" ref="P9:P19" si="9">I9</f>
        <v>14.021855999999998</v>
      </c>
      <c r="Q9" s="1">
        <f t="shared" ref="Q9:Q19" si="10">SUM(L9:P9)</f>
        <v>79.679196719999993</v>
      </c>
      <c r="R9" s="1">
        <f t="shared" ref="R9:R19" si="11">J9-Q9</f>
        <v>74.56121927999996</v>
      </c>
    </row>
    <row r="10" spans="1:18" x14ac:dyDescent="0.25">
      <c r="A10" s="1" t="s">
        <v>69</v>
      </c>
      <c r="B10" s="1" t="s">
        <v>52</v>
      </c>
      <c r="C10" s="17">
        <v>1</v>
      </c>
      <c r="D10" s="17">
        <v>2</v>
      </c>
      <c r="E10" s="1">
        <v>463.38299999999998</v>
      </c>
      <c r="F10" s="1">
        <v>339.81420000000003</v>
      </c>
      <c r="G10" s="1">
        <f t="shared" si="0"/>
        <v>123.56879999999995</v>
      </c>
      <c r="H10" s="1">
        <f t="shared" si="1"/>
        <v>24.713759999999994</v>
      </c>
      <c r="I10" s="1">
        <f t="shared" si="2"/>
        <v>14.828255999999994</v>
      </c>
      <c r="J10" s="1">
        <f t="shared" si="3"/>
        <v>163.11081599999991</v>
      </c>
      <c r="K10" s="1">
        <f t="shared" si="4"/>
        <v>103.79779199999996</v>
      </c>
      <c r="L10" s="1">
        <f t="shared" si="5"/>
        <v>15.569668799999993</v>
      </c>
      <c r="M10" s="1">
        <f t="shared" si="6"/>
        <v>9.3788719199999964</v>
      </c>
      <c r="N10" s="1">
        <f t="shared" si="7"/>
        <v>19.771007999999991</v>
      </c>
      <c r="O10" s="1">
        <f t="shared" si="8"/>
        <v>24.713759999999994</v>
      </c>
      <c r="P10" s="1">
        <f t="shared" si="9"/>
        <v>14.828255999999994</v>
      </c>
      <c r="Q10" s="1">
        <f t="shared" si="10"/>
        <v>84.261564719999967</v>
      </c>
      <c r="R10" s="1">
        <f t="shared" si="11"/>
        <v>78.849251279999947</v>
      </c>
    </row>
    <row r="11" spans="1:18" x14ac:dyDescent="0.25">
      <c r="A11" s="1" t="s">
        <v>69</v>
      </c>
      <c r="B11" s="1" t="s">
        <v>53</v>
      </c>
      <c r="C11" s="17">
        <v>1</v>
      </c>
      <c r="D11" s="17">
        <v>2</v>
      </c>
      <c r="E11" s="1">
        <v>463.38299999999998</v>
      </c>
      <c r="F11" s="1">
        <v>339.81420000000003</v>
      </c>
      <c r="G11" s="1">
        <f t="shared" si="0"/>
        <v>123.56879999999995</v>
      </c>
      <c r="H11" s="1">
        <f t="shared" si="1"/>
        <v>24.713759999999994</v>
      </c>
      <c r="I11" s="1">
        <f t="shared" si="2"/>
        <v>14.828255999999994</v>
      </c>
      <c r="J11" s="1">
        <f t="shared" si="3"/>
        <v>163.11081599999991</v>
      </c>
      <c r="K11" s="1">
        <f t="shared" si="4"/>
        <v>103.79779199999996</v>
      </c>
      <c r="L11" s="1">
        <f t="shared" si="5"/>
        <v>15.569668799999993</v>
      </c>
      <c r="M11" s="1">
        <f t="shared" si="6"/>
        <v>9.3788719199999964</v>
      </c>
      <c r="N11" s="1">
        <f t="shared" si="7"/>
        <v>19.771007999999991</v>
      </c>
      <c r="O11" s="1">
        <f t="shared" si="8"/>
        <v>24.713759999999994</v>
      </c>
      <c r="P11" s="1">
        <f t="shared" si="9"/>
        <v>14.828255999999994</v>
      </c>
      <c r="Q11" s="1">
        <f t="shared" si="10"/>
        <v>84.261564719999967</v>
      </c>
      <c r="R11" s="1">
        <f t="shared" si="11"/>
        <v>78.849251279999947</v>
      </c>
    </row>
    <row r="12" spans="1:18" x14ac:dyDescent="0.25">
      <c r="A12" s="1"/>
      <c r="B12" s="1"/>
      <c r="C12" s="17"/>
      <c r="D12" s="17"/>
      <c r="E12" s="1"/>
      <c r="F12" s="1"/>
      <c r="G12" s="1">
        <f t="shared" si="0"/>
        <v>0</v>
      </c>
      <c r="H12" s="1">
        <f t="shared" si="1"/>
        <v>0</v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1">
        <f t="shared" si="7"/>
        <v>0</v>
      </c>
      <c r="O12" s="1">
        <f t="shared" si="8"/>
        <v>0</v>
      </c>
      <c r="P12" s="1">
        <f t="shared" si="9"/>
        <v>0</v>
      </c>
      <c r="Q12" s="1">
        <f t="shared" si="10"/>
        <v>0</v>
      </c>
      <c r="R12" s="1">
        <f t="shared" si="11"/>
        <v>0</v>
      </c>
    </row>
    <row r="13" spans="1:18" x14ac:dyDescent="0.25">
      <c r="A13" s="1"/>
      <c r="B13" s="1"/>
      <c r="C13" s="17"/>
      <c r="D13" s="17"/>
      <c r="E13" s="1"/>
      <c r="F13" s="1"/>
      <c r="G13" s="1">
        <f t="shared" si="0"/>
        <v>0</v>
      </c>
      <c r="H13" s="1">
        <f t="shared" si="1"/>
        <v>0</v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1">
        <f t="shared" si="7"/>
        <v>0</v>
      </c>
      <c r="O13" s="1">
        <f t="shared" si="8"/>
        <v>0</v>
      </c>
      <c r="P13" s="1">
        <f t="shared" si="9"/>
        <v>0</v>
      </c>
      <c r="Q13" s="1">
        <f t="shared" si="10"/>
        <v>0</v>
      </c>
      <c r="R13" s="1">
        <f t="shared" si="11"/>
        <v>0</v>
      </c>
    </row>
    <row r="14" spans="1:18" x14ac:dyDescent="0.25">
      <c r="A14" s="1"/>
      <c r="B14" s="1"/>
      <c r="C14" s="17"/>
      <c r="D14" s="17"/>
      <c r="E14" s="1"/>
      <c r="F14" s="1"/>
      <c r="G14" s="1">
        <f t="shared" si="0"/>
        <v>0</v>
      </c>
      <c r="H14" s="1">
        <f t="shared" si="1"/>
        <v>0</v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1">
        <f t="shared" si="7"/>
        <v>0</v>
      </c>
      <c r="O14" s="1">
        <f t="shared" si="8"/>
        <v>0</v>
      </c>
      <c r="P14" s="1">
        <f t="shared" si="9"/>
        <v>0</v>
      </c>
      <c r="Q14" s="1">
        <f t="shared" si="10"/>
        <v>0</v>
      </c>
      <c r="R14" s="1">
        <f t="shared" si="11"/>
        <v>0</v>
      </c>
    </row>
    <row r="15" spans="1:18" x14ac:dyDescent="0.25">
      <c r="A15" s="1"/>
      <c r="B15" s="1"/>
      <c r="C15" s="17"/>
      <c r="D15" s="17"/>
      <c r="E15" s="1"/>
      <c r="F15" s="1"/>
      <c r="G15" s="1">
        <f t="shared" si="0"/>
        <v>0</v>
      </c>
      <c r="H15" s="1">
        <f t="shared" si="1"/>
        <v>0</v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1">
        <f t="shared" si="7"/>
        <v>0</v>
      </c>
      <c r="O15" s="1">
        <f t="shared" si="8"/>
        <v>0</v>
      </c>
      <c r="P15" s="1">
        <f t="shared" si="9"/>
        <v>0</v>
      </c>
      <c r="Q15" s="1">
        <f t="shared" si="10"/>
        <v>0</v>
      </c>
      <c r="R15" s="1">
        <f t="shared" si="11"/>
        <v>0</v>
      </c>
    </row>
    <row r="16" spans="1:18" x14ac:dyDescent="0.25">
      <c r="A16" s="1"/>
      <c r="B16" s="1"/>
      <c r="C16" s="17"/>
      <c r="D16" s="17"/>
      <c r="E16" s="1"/>
      <c r="F16" s="1"/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1">
        <f t="shared" si="7"/>
        <v>0</v>
      </c>
      <c r="O16" s="1">
        <f t="shared" si="8"/>
        <v>0</v>
      </c>
      <c r="P16" s="1">
        <f t="shared" si="9"/>
        <v>0</v>
      </c>
      <c r="Q16" s="1">
        <f t="shared" si="10"/>
        <v>0</v>
      </c>
      <c r="R16" s="1">
        <f t="shared" si="11"/>
        <v>0</v>
      </c>
    </row>
    <row r="17" spans="1:18" x14ac:dyDescent="0.25">
      <c r="A17" s="1"/>
      <c r="B17" s="1"/>
      <c r="C17" s="17"/>
      <c r="D17" s="17"/>
      <c r="E17" s="1"/>
      <c r="F17" s="1"/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1">
        <f t="shared" si="7"/>
        <v>0</v>
      </c>
      <c r="O17" s="1">
        <f t="shared" si="8"/>
        <v>0</v>
      </c>
      <c r="P17" s="1">
        <f t="shared" si="9"/>
        <v>0</v>
      </c>
      <c r="Q17" s="1">
        <f t="shared" si="10"/>
        <v>0</v>
      </c>
      <c r="R17" s="1">
        <f t="shared" si="11"/>
        <v>0</v>
      </c>
    </row>
    <row r="18" spans="1:18" x14ac:dyDescent="0.25">
      <c r="A18" s="1"/>
      <c r="B18" s="1"/>
      <c r="C18" s="17"/>
      <c r="D18" s="17"/>
      <c r="E18" s="1"/>
      <c r="F18" s="1"/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1">
        <f t="shared" si="7"/>
        <v>0</v>
      </c>
      <c r="O18" s="1">
        <f t="shared" si="8"/>
        <v>0</v>
      </c>
      <c r="P18" s="1">
        <f t="shared" si="9"/>
        <v>0</v>
      </c>
      <c r="Q18" s="1">
        <f t="shared" si="10"/>
        <v>0</v>
      </c>
      <c r="R18" s="1">
        <f t="shared" si="11"/>
        <v>0</v>
      </c>
    </row>
    <row r="19" spans="1:18" x14ac:dyDescent="0.25">
      <c r="A19" s="15" t="s">
        <v>16</v>
      </c>
      <c r="B19" s="15"/>
      <c r="C19" s="15"/>
      <c r="D19" s="15"/>
      <c r="E19" s="15"/>
      <c r="F19" s="15"/>
      <c r="G19" s="1">
        <f>SUM(G8:G18)</f>
        <v>480.83519999999987</v>
      </c>
      <c r="H19" s="1">
        <f t="shared" si="1"/>
        <v>96.167039999999986</v>
      </c>
      <c r="I19" s="1">
        <f t="shared" si="2"/>
        <v>57.700223999999984</v>
      </c>
      <c r="J19" s="1">
        <f t="shared" si="3"/>
        <v>634.70246399999974</v>
      </c>
      <c r="K19" s="1">
        <f t="shared" si="4"/>
        <v>403.90156799999988</v>
      </c>
      <c r="L19" s="1">
        <f t="shared" si="5"/>
        <v>60.585235199999978</v>
      </c>
      <c r="M19" s="1">
        <f t="shared" si="6"/>
        <v>36.49539167999999</v>
      </c>
      <c r="N19" s="1">
        <f t="shared" si="7"/>
        <v>76.933631999999974</v>
      </c>
      <c r="O19" s="1">
        <f t="shared" si="8"/>
        <v>96.167039999999986</v>
      </c>
      <c r="P19" s="1">
        <f t="shared" si="9"/>
        <v>57.700223999999984</v>
      </c>
      <c r="Q19" s="1">
        <f t="shared" si="10"/>
        <v>327.88152287999992</v>
      </c>
      <c r="R19" s="1">
        <f>SUM(R8:R18)</f>
        <v>306.82094111999982</v>
      </c>
    </row>
    <row r="22" spans="1:18" x14ac:dyDescent="0.25">
      <c r="E22" s="18"/>
      <c r="F22" s="18"/>
      <c r="G22" s="18"/>
      <c r="H22" s="18"/>
      <c r="I22" s="18"/>
      <c r="J22" s="18"/>
      <c r="K22" s="18"/>
      <c r="L22" s="18"/>
      <c r="M22" s="18"/>
    </row>
  </sheetData>
  <mergeCells count="7">
    <mergeCell ref="E22:M22"/>
    <mergeCell ref="B3:D3"/>
    <mergeCell ref="B4:D4"/>
    <mergeCell ref="B5:D5"/>
    <mergeCell ref="A19:F19"/>
    <mergeCell ref="F1:M1"/>
    <mergeCell ref="F2:M2"/>
  </mergeCells>
  <dataValidations count="5">
    <dataValidation allowBlank="1" showInputMessage="1" showErrorMessage="1" prompt="SAYFA 1 DEN BAKARAK YAZINIZ._x000a_" sqref="E8" xr:uid="{064EC45A-EE70-4459-9610-BDD27AD6D9E4}"/>
    <dataValidation allowBlank="1" showInputMessage="1" showErrorMessage="1" prompt="SAYFA 1DEN BAKARAK YAZINIZ." sqref="F8" xr:uid="{985136BC-9AE5-4FDB-8259-ACF14E6FEC0B}"/>
    <dataValidation allowBlank="1" showInputMessage="1" showErrorMessage="1" prompt="Yeni (Gösterge + Ek Gösterge) - Eski (Gösterge + Ek Gösterge) x Memur Maaş Katsayısı" sqref="H8:H18" xr:uid="{C78AFD51-EE2B-4FE7-813A-1FF0E37B3165}"/>
    <dataValidation allowBlank="1" showInputMessage="1" showErrorMessage="1" prompt="(Aylık + Taban Aylık + Ek Gösterge Aylığı + Kıdem Aylığı + Yan Ödeme) – (Emekli Keseneği İştirakçi Payı (%16) veya SGK %9 + Genel Sağlık Sigortası Şahıs Primi + Özel Sigorta + Sakatlıkİndirimi) x Vergi Dilimine Göre Belirlenen Vergi Oranı" sqref="K8:K18" xr:uid="{E60B690B-FC36-4A3F-8FCA-68FB9C0FE581}"/>
    <dataValidation allowBlank="1" showInputMessage="1" showErrorMessage="1" prompt="VERGİ DİLİMİNİ UYGUN OLARAK GİRİNİZ. ÖRNEKTE %15 OLARAK GİRİLMİŞTİR._x000a_" sqref="L8:L18" xr:uid="{98BDDA1E-8627-4EC7-B8A0-C738330F299A}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8558D36-9632-43B0-9A43-EBE0B9E7F0CD}">
          <x14:formula1>
            <xm:f>Sayfa1!$E$12:$E$23</xm:f>
          </x14:formula1>
          <xm:sqref>B8:B18</xm:sqref>
        </x14:dataValidation>
        <x14:dataValidation type="list" allowBlank="1" showInputMessage="1" showErrorMessage="1" xr:uid="{9B9E2047-D7DC-4A0D-948E-13A5C33A5FA4}">
          <x14:formula1>
            <xm:f>Sayfa1!$F$12:$F$24</xm:f>
          </x14:formula1>
          <xm:sqref>A8:A18</xm:sqref>
        </x14:dataValidation>
        <x14:dataValidation type="list" allowBlank="1" showInputMessage="1" showErrorMessage="1" xr:uid="{A363745C-AD01-461D-9FF9-513F5BEDE788}">
          <x14:formula1>
            <xm:f>Sayfa1!$A$2:$A$9</xm:f>
          </x14:formula1>
          <xm:sqref>C8:D18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zoomScaleNormal="100" workbookViewId="0">
      <selection activeCell="N3" sqref="N3"/>
    </sheetView>
  </sheetViews>
  <sheetFormatPr defaultRowHeight="15" x14ac:dyDescent="0.25"/>
  <cols>
    <col min="1" max="1" width="23.5703125" customWidth="1"/>
    <col min="2" max="2" width="12.7109375" customWidth="1"/>
    <col min="3" max="3" width="10.7109375" customWidth="1"/>
    <col min="4" max="14" width="11.42578125" customWidth="1"/>
    <col min="15" max="15" width="12.5703125" customWidth="1"/>
  </cols>
  <sheetData>
    <row r="1" spans="1:15" s="2" customFormat="1" ht="63" customHeight="1" x14ac:dyDescent="0.25">
      <c r="A1" s="7" t="s">
        <v>18</v>
      </c>
      <c r="B1" s="7" t="s">
        <v>19</v>
      </c>
      <c r="C1" s="7" t="s">
        <v>33</v>
      </c>
      <c r="D1" s="7" t="s">
        <v>39</v>
      </c>
      <c r="E1" s="7" t="s">
        <v>34</v>
      </c>
      <c r="F1" s="7" t="s">
        <v>40</v>
      </c>
      <c r="G1" s="7" t="s">
        <v>35</v>
      </c>
      <c r="H1" s="7" t="s">
        <v>41</v>
      </c>
      <c r="I1" s="7" t="s">
        <v>36</v>
      </c>
      <c r="J1" s="7" t="s">
        <v>42</v>
      </c>
      <c r="K1" s="7" t="s">
        <v>37</v>
      </c>
      <c r="L1" s="7" t="s">
        <v>43</v>
      </c>
      <c r="M1" s="7" t="s">
        <v>38</v>
      </c>
      <c r="N1" s="7" t="s">
        <v>44</v>
      </c>
      <c r="O1" s="7" t="s">
        <v>45</v>
      </c>
    </row>
    <row r="2" spans="1:15" x14ac:dyDescent="0.25">
      <c r="A2" s="4">
        <v>1</v>
      </c>
      <c r="B2" s="3">
        <v>3000</v>
      </c>
      <c r="C2" s="8">
        <f>B2*$B$12</f>
        <v>237.92400000000001</v>
      </c>
      <c r="D2" s="8">
        <f>B2*$B$13</f>
        <v>249.25200000000001</v>
      </c>
      <c r="E2" s="8">
        <f>B2*$B$14</f>
        <v>266.45099999999996</v>
      </c>
      <c r="F2" s="8">
        <f>B2*$B$15</f>
        <v>279.77699999999999</v>
      </c>
      <c r="G2" s="8">
        <f>B2*$B$16</f>
        <v>288.17400000000004</v>
      </c>
      <c r="H2" s="8">
        <f>B2*$B$17</f>
        <v>308.11799999999999</v>
      </c>
      <c r="I2" s="8">
        <f>B2*$B$18</f>
        <v>325.64999999999998</v>
      </c>
      <c r="J2" s="8">
        <f>B2*$B$19</f>
        <v>353.82</v>
      </c>
      <c r="K2" s="9">
        <f>$B$20*B2</f>
        <v>391.791</v>
      </c>
      <c r="L2" s="8">
        <f>B2*$B$21</f>
        <v>415.37700000000001</v>
      </c>
      <c r="M2" s="8">
        <f>$B$22*B2</f>
        <v>438.18299999999999</v>
      </c>
      <c r="N2" s="8">
        <f>B2*$B$23</f>
        <v>463.38299999999998</v>
      </c>
      <c r="O2" s="8">
        <f>$B$24*B2</f>
        <v>497.35799999999995</v>
      </c>
    </row>
    <row r="3" spans="1:15" x14ac:dyDescent="0.25">
      <c r="A3" s="4">
        <v>2</v>
      </c>
      <c r="B3" s="3">
        <v>2200</v>
      </c>
      <c r="C3" s="8">
        <f t="shared" ref="C3:C9" si="0">B3*$B$12</f>
        <v>174.4776</v>
      </c>
      <c r="D3" s="8">
        <f t="shared" ref="D3:D9" si="1">B3*$B$13</f>
        <v>182.78480000000002</v>
      </c>
      <c r="E3" s="8">
        <f t="shared" ref="E3:E9" si="2">B3*$B$14</f>
        <v>195.39739999999998</v>
      </c>
      <c r="F3" s="8">
        <f t="shared" ref="F3:F9" si="3">B3*$B$15</f>
        <v>205.16979999999998</v>
      </c>
      <c r="G3" s="8">
        <f t="shared" ref="G3:G9" si="4">B3*$B$16</f>
        <v>211.32760000000002</v>
      </c>
      <c r="H3" s="8">
        <f t="shared" ref="H3:H9" si="5">B3*$B$17</f>
        <v>225.95320000000001</v>
      </c>
      <c r="I3" s="8">
        <f t="shared" ref="I3:I9" si="6">B3*$B$18</f>
        <v>238.80999999999997</v>
      </c>
      <c r="J3" s="8">
        <f t="shared" ref="J3:J9" si="7">B3*$B$19</f>
        <v>259.46800000000002</v>
      </c>
      <c r="K3" s="9">
        <f t="shared" ref="K3:K9" si="8">$B$20*B3</f>
        <v>287.3134</v>
      </c>
      <c r="L3" s="8">
        <f t="shared" ref="L3:L9" si="9">B3*$B$21</f>
        <v>304.60980000000001</v>
      </c>
      <c r="M3" s="8">
        <f t="shared" ref="M3:M9" si="10">$B$22*B3</f>
        <v>321.33420000000001</v>
      </c>
      <c r="N3" s="8">
        <f t="shared" ref="N3:N9" si="11">B3*$B$23</f>
        <v>339.81419999999997</v>
      </c>
      <c r="O3" s="8">
        <f t="shared" ref="O3:O9" si="12">$B$24*B3</f>
        <v>364.72919999999999</v>
      </c>
    </row>
    <row r="4" spans="1:15" x14ac:dyDescent="0.25">
      <c r="A4" s="4">
        <v>3</v>
      </c>
      <c r="B4" s="3">
        <v>1600</v>
      </c>
      <c r="C4" s="8">
        <f t="shared" si="0"/>
        <v>126.89280000000001</v>
      </c>
      <c r="D4" s="8">
        <f t="shared" si="1"/>
        <v>132.93440000000001</v>
      </c>
      <c r="E4" s="8">
        <f t="shared" si="2"/>
        <v>142.10719999999998</v>
      </c>
      <c r="F4" s="8">
        <f t="shared" si="3"/>
        <v>149.21439999999998</v>
      </c>
      <c r="G4" s="8">
        <f t="shared" si="4"/>
        <v>153.69280000000001</v>
      </c>
      <c r="H4" s="8">
        <f t="shared" si="5"/>
        <v>164.3296</v>
      </c>
      <c r="I4" s="8">
        <f t="shared" si="6"/>
        <v>173.67999999999998</v>
      </c>
      <c r="J4" s="8">
        <f t="shared" si="7"/>
        <v>188.70400000000001</v>
      </c>
      <c r="K4" s="9">
        <f t="shared" si="8"/>
        <v>208.95519999999999</v>
      </c>
      <c r="L4" s="8">
        <f t="shared" si="9"/>
        <v>221.53440000000001</v>
      </c>
      <c r="M4" s="8">
        <f t="shared" si="10"/>
        <v>233.69759999999999</v>
      </c>
      <c r="N4" s="8">
        <f t="shared" si="11"/>
        <v>247.13759999999999</v>
      </c>
      <c r="O4" s="8">
        <f t="shared" si="12"/>
        <v>265.25759999999997</v>
      </c>
    </row>
    <row r="5" spans="1:15" x14ac:dyDescent="0.25">
      <c r="A5" s="4">
        <v>4</v>
      </c>
      <c r="B5" s="3">
        <v>1100</v>
      </c>
      <c r="C5" s="8">
        <f t="shared" si="0"/>
        <v>87.238799999999998</v>
      </c>
      <c r="D5" s="8">
        <f t="shared" si="1"/>
        <v>91.392400000000009</v>
      </c>
      <c r="E5" s="8">
        <f t="shared" si="2"/>
        <v>97.698699999999988</v>
      </c>
      <c r="F5" s="8">
        <f t="shared" si="3"/>
        <v>102.58489999999999</v>
      </c>
      <c r="G5" s="8">
        <f t="shared" si="4"/>
        <v>105.66380000000001</v>
      </c>
      <c r="H5" s="8">
        <f t="shared" si="5"/>
        <v>112.9766</v>
      </c>
      <c r="I5" s="8">
        <f t="shared" si="6"/>
        <v>119.40499999999999</v>
      </c>
      <c r="J5" s="8">
        <f t="shared" si="7"/>
        <v>129.73400000000001</v>
      </c>
      <c r="K5" s="9">
        <f t="shared" si="8"/>
        <v>143.6567</v>
      </c>
      <c r="L5" s="8">
        <f t="shared" si="9"/>
        <v>152.3049</v>
      </c>
      <c r="M5" s="8">
        <f t="shared" si="10"/>
        <v>160.6671</v>
      </c>
      <c r="N5" s="8">
        <f t="shared" si="11"/>
        <v>169.90709999999999</v>
      </c>
      <c r="O5" s="8">
        <f t="shared" si="12"/>
        <v>182.3646</v>
      </c>
    </row>
    <row r="6" spans="1:15" x14ac:dyDescent="0.25">
      <c r="A6" s="4">
        <v>5</v>
      </c>
      <c r="B6" s="3">
        <v>900</v>
      </c>
      <c r="C6" s="8">
        <f t="shared" si="0"/>
        <v>71.377200000000002</v>
      </c>
      <c r="D6" s="8">
        <f t="shared" si="1"/>
        <v>74.775600000000011</v>
      </c>
      <c r="E6" s="8">
        <f t="shared" si="2"/>
        <v>79.935299999999998</v>
      </c>
      <c r="F6" s="8">
        <f t="shared" si="3"/>
        <v>83.933099999999996</v>
      </c>
      <c r="G6" s="8">
        <f t="shared" si="4"/>
        <v>86.452200000000005</v>
      </c>
      <c r="H6" s="8">
        <f t="shared" si="5"/>
        <v>92.435400000000001</v>
      </c>
      <c r="I6" s="8">
        <f t="shared" si="6"/>
        <v>97.694999999999993</v>
      </c>
      <c r="J6" s="8">
        <f t="shared" si="7"/>
        <v>106.146</v>
      </c>
      <c r="K6" s="9">
        <f t="shared" si="8"/>
        <v>117.53729999999999</v>
      </c>
      <c r="L6" s="8">
        <f t="shared" si="9"/>
        <v>124.6131</v>
      </c>
      <c r="M6" s="8">
        <f t="shared" si="10"/>
        <v>131.45490000000001</v>
      </c>
      <c r="N6" s="8">
        <f t="shared" si="11"/>
        <v>139.01489999999998</v>
      </c>
      <c r="O6" s="8">
        <f t="shared" si="12"/>
        <v>149.20739999999998</v>
      </c>
    </row>
    <row r="7" spans="1:15" x14ac:dyDescent="0.25">
      <c r="A7" s="4">
        <v>6</v>
      </c>
      <c r="B7" s="3">
        <v>800</v>
      </c>
      <c r="C7" s="8">
        <f t="shared" si="0"/>
        <v>63.446400000000004</v>
      </c>
      <c r="D7" s="8">
        <f t="shared" si="1"/>
        <v>66.467200000000005</v>
      </c>
      <c r="E7" s="8">
        <f t="shared" si="2"/>
        <v>71.053599999999989</v>
      </c>
      <c r="F7" s="8">
        <f t="shared" si="3"/>
        <v>74.607199999999992</v>
      </c>
      <c r="G7" s="8">
        <f t="shared" si="4"/>
        <v>76.846400000000003</v>
      </c>
      <c r="H7" s="8">
        <f t="shared" si="5"/>
        <v>82.1648</v>
      </c>
      <c r="I7" s="8">
        <f t="shared" si="6"/>
        <v>86.839999999999989</v>
      </c>
      <c r="J7" s="8">
        <f t="shared" si="7"/>
        <v>94.352000000000004</v>
      </c>
      <c r="K7" s="9">
        <f t="shared" si="8"/>
        <v>104.4776</v>
      </c>
      <c r="L7" s="8">
        <f t="shared" si="9"/>
        <v>110.7672</v>
      </c>
      <c r="M7" s="8">
        <f t="shared" si="10"/>
        <v>116.8488</v>
      </c>
      <c r="N7" s="8">
        <f t="shared" si="11"/>
        <v>123.5688</v>
      </c>
      <c r="O7" s="8">
        <f t="shared" si="12"/>
        <v>132.62879999999998</v>
      </c>
    </row>
    <row r="8" spans="1:15" x14ac:dyDescent="0.25">
      <c r="A8" s="4">
        <v>7</v>
      </c>
      <c r="B8" s="3">
        <v>500</v>
      </c>
      <c r="C8" s="8">
        <f t="shared" si="0"/>
        <v>39.654000000000003</v>
      </c>
      <c r="D8" s="8">
        <f t="shared" si="1"/>
        <v>41.542000000000002</v>
      </c>
      <c r="E8" s="8">
        <f t="shared" si="2"/>
        <v>44.408499999999997</v>
      </c>
      <c r="F8" s="8">
        <f t="shared" si="3"/>
        <v>46.6295</v>
      </c>
      <c r="G8" s="8">
        <f t="shared" si="4"/>
        <v>48.029000000000003</v>
      </c>
      <c r="H8" s="8">
        <f t="shared" si="5"/>
        <v>51.353000000000002</v>
      </c>
      <c r="I8" s="8">
        <f t="shared" si="6"/>
        <v>54.274999999999999</v>
      </c>
      <c r="J8" s="8">
        <f t="shared" si="7"/>
        <v>58.97</v>
      </c>
      <c r="K8" s="9">
        <f t="shared" si="8"/>
        <v>65.29849999999999</v>
      </c>
      <c r="L8" s="8">
        <f t="shared" si="9"/>
        <v>69.229500000000002</v>
      </c>
      <c r="M8" s="8">
        <f t="shared" si="10"/>
        <v>73.030500000000004</v>
      </c>
      <c r="N8" s="8">
        <f t="shared" si="11"/>
        <v>77.230499999999992</v>
      </c>
      <c r="O8" s="8">
        <f t="shared" si="12"/>
        <v>82.893000000000001</v>
      </c>
    </row>
    <row r="9" spans="1:15" x14ac:dyDescent="0.25">
      <c r="A9" s="4">
        <v>8</v>
      </c>
      <c r="B9" s="3">
        <v>450</v>
      </c>
      <c r="C9" s="8">
        <f t="shared" si="0"/>
        <v>35.688600000000001</v>
      </c>
      <c r="D9" s="8">
        <f t="shared" si="1"/>
        <v>37.387800000000006</v>
      </c>
      <c r="E9" s="8">
        <f t="shared" si="2"/>
        <v>39.967649999999999</v>
      </c>
      <c r="F9" s="8">
        <f t="shared" si="3"/>
        <v>41.966549999999998</v>
      </c>
      <c r="G9" s="8">
        <f t="shared" si="4"/>
        <v>43.226100000000002</v>
      </c>
      <c r="H9" s="8">
        <f t="shared" si="5"/>
        <v>46.217700000000001</v>
      </c>
      <c r="I9" s="8">
        <f t="shared" si="6"/>
        <v>48.847499999999997</v>
      </c>
      <c r="J9" s="8">
        <f t="shared" si="7"/>
        <v>53.073</v>
      </c>
      <c r="K9" s="9">
        <f t="shared" si="8"/>
        <v>58.768649999999994</v>
      </c>
      <c r="L9" s="8">
        <f t="shared" si="9"/>
        <v>62.306550000000001</v>
      </c>
      <c r="M9" s="8">
        <f t="shared" si="10"/>
        <v>65.727450000000005</v>
      </c>
      <c r="N9" s="8">
        <f t="shared" si="11"/>
        <v>69.507449999999992</v>
      </c>
      <c r="O9" s="8">
        <f t="shared" si="12"/>
        <v>74.603699999999989</v>
      </c>
    </row>
    <row r="12" spans="1:15" ht="15.75" x14ac:dyDescent="0.25">
      <c r="A12" s="5" t="s">
        <v>32</v>
      </c>
      <c r="B12" s="6">
        <v>7.9308000000000003E-2</v>
      </c>
      <c r="E12" t="s">
        <v>46</v>
      </c>
      <c r="F12" t="s">
        <v>58</v>
      </c>
    </row>
    <row r="13" spans="1:15" ht="15.75" x14ac:dyDescent="0.25">
      <c r="A13" s="5" t="s">
        <v>31</v>
      </c>
      <c r="B13" s="6">
        <v>8.3084000000000005E-2</v>
      </c>
      <c r="E13" t="s">
        <v>47</v>
      </c>
      <c r="F13" t="s">
        <v>59</v>
      </c>
    </row>
    <row r="14" spans="1:15" ht="15.75" x14ac:dyDescent="0.25">
      <c r="A14" s="5" t="s">
        <v>30</v>
      </c>
      <c r="B14" s="6">
        <v>8.8816999999999993E-2</v>
      </c>
      <c r="E14" t="s">
        <v>48</v>
      </c>
      <c r="F14" t="s">
        <v>60</v>
      </c>
    </row>
    <row r="15" spans="1:15" ht="15.75" x14ac:dyDescent="0.25">
      <c r="A15" s="5" t="s">
        <v>29</v>
      </c>
      <c r="B15" s="6">
        <v>9.3258999999999995E-2</v>
      </c>
      <c r="E15" t="s">
        <v>49</v>
      </c>
      <c r="F15" t="s">
        <v>61</v>
      </c>
    </row>
    <row r="16" spans="1:15" ht="15.75" x14ac:dyDescent="0.25">
      <c r="A16" s="5" t="s">
        <v>28</v>
      </c>
      <c r="B16" s="6">
        <v>9.6058000000000004E-2</v>
      </c>
      <c r="E16" t="s">
        <v>50</v>
      </c>
      <c r="F16" t="s">
        <v>62</v>
      </c>
    </row>
    <row r="17" spans="1:6" ht="15.75" x14ac:dyDescent="0.25">
      <c r="A17" s="5" t="s">
        <v>27</v>
      </c>
      <c r="B17" s="6">
        <v>0.10270600000000001</v>
      </c>
      <c r="E17" t="s">
        <v>51</v>
      </c>
      <c r="F17" t="s">
        <v>63</v>
      </c>
    </row>
    <row r="18" spans="1:6" ht="15.75" x14ac:dyDescent="0.25">
      <c r="A18" s="5" t="s">
        <v>26</v>
      </c>
      <c r="B18" s="6">
        <v>0.10854999999999999</v>
      </c>
      <c r="E18" t="s">
        <v>52</v>
      </c>
      <c r="F18" t="s">
        <v>64</v>
      </c>
    </row>
    <row r="19" spans="1:6" ht="15.75" x14ac:dyDescent="0.25">
      <c r="A19" s="5" t="s">
        <v>25</v>
      </c>
      <c r="B19" s="6">
        <v>0.11794</v>
      </c>
      <c r="E19" t="s">
        <v>53</v>
      </c>
      <c r="F19" t="s">
        <v>65</v>
      </c>
    </row>
    <row r="20" spans="1:6" ht="15.75" x14ac:dyDescent="0.25">
      <c r="A20" s="5" t="s">
        <v>24</v>
      </c>
      <c r="B20" s="6">
        <v>0.13059699999999999</v>
      </c>
      <c r="E20" t="s">
        <v>54</v>
      </c>
      <c r="F20" t="s">
        <v>66</v>
      </c>
    </row>
    <row r="21" spans="1:6" ht="15.75" x14ac:dyDescent="0.25">
      <c r="A21" s="5" t="s">
        <v>23</v>
      </c>
      <c r="B21" s="6">
        <v>0.138459</v>
      </c>
      <c r="E21" t="s">
        <v>55</v>
      </c>
      <c r="F21" t="s">
        <v>67</v>
      </c>
    </row>
    <row r="22" spans="1:6" ht="15.75" x14ac:dyDescent="0.25">
      <c r="A22" s="5" t="s">
        <v>22</v>
      </c>
      <c r="B22" s="6">
        <v>0.146061</v>
      </c>
      <c r="E22" t="s">
        <v>56</v>
      </c>
      <c r="F22" t="s">
        <v>68</v>
      </c>
    </row>
    <row r="23" spans="1:6" ht="15.75" x14ac:dyDescent="0.25">
      <c r="A23" s="5" t="s">
        <v>21</v>
      </c>
      <c r="B23" s="6">
        <v>0.15446099999999999</v>
      </c>
      <c r="E23" t="s">
        <v>57</v>
      </c>
      <c r="F23" t="s">
        <v>69</v>
      </c>
    </row>
    <row r="24" spans="1:6" x14ac:dyDescent="0.25">
      <c r="A24" s="5" t="s">
        <v>20</v>
      </c>
      <c r="B24" s="5">
        <v>0.16578599999999999</v>
      </c>
      <c r="F24" t="s">
        <v>70</v>
      </c>
    </row>
  </sheetData>
  <phoneticPr fontId="4" type="noConversion"/>
  <pageMargins left="0.7" right="0.7" top="0.75" bottom="0.75" header="0.3" footer="0.3"/>
  <pageSetup paperSize="9" scale="7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54662-1818-4449-80D4-0332EF6CBCF1}">
  <dimension ref="A1"/>
  <sheetViews>
    <sheetView workbookViewId="0">
      <selection activeCell="O14" sqref="O1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5510 SAYILI KANUNA TABİ</vt:lpstr>
      <vt:lpstr>5434 SAY. KANUNA TABİ</vt:lpstr>
      <vt:lpstr>Sayfa1</vt:lpstr>
      <vt:lpstr>AYLIK GÖSTERGE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2021-03-05T07:44:04Z</cp:lastPrinted>
  <dcterms:created xsi:type="dcterms:W3CDTF">2015-06-05T18:19:34Z</dcterms:created>
  <dcterms:modified xsi:type="dcterms:W3CDTF">2021-03-17T10:12:53Z</dcterms:modified>
</cp:coreProperties>
</file>